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P:\8830\73_Achats\2025-ATX\2025-8830-XXX_Prestations sylvicoles_ plants\1_Consultation\1_DCE-prépa\"/>
    </mc:Choice>
  </mc:AlternateContent>
  <xr:revisionPtr revIDLastSave="0" documentId="13_ncr:1_{1F0DEB2B-BDCF-43EC-8B29-ADB9695AAED2}" xr6:coauthVersionLast="47" xr6:coauthVersionMax="47" xr10:uidLastSave="{00000000-0000-0000-0000-000000000000}"/>
  <bookViews>
    <workbookView xWindow="28680" yWindow="-120" windowWidth="29040" windowHeight="15720" xr2:uid="{B429B542-59E8-4018-8741-FB5D46E6FE66}"/>
  </bookViews>
  <sheets>
    <sheet name="Simulation de prix" sheetId="1" r:id="rId1"/>
    <sheet name="Offres" sheetId="16" state="hidden" r:id="rId2"/>
    <sheet name="Pannier type" sheetId="14" state="hidden" r:id="rId3"/>
    <sheet name="Critères de modulation du prix" sheetId="13" state="hidden"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0" i="1" l="1"/>
  <c r="E26" i="14"/>
  <c r="E25" i="14"/>
  <c r="E23" i="14"/>
  <c r="B19" i="14"/>
  <c r="D26" i="14" s="1"/>
  <c r="E22" i="14"/>
  <c r="F10" i="1"/>
  <c r="I26" i="14" l="1"/>
  <c r="J26" i="14" s="1"/>
  <c r="D25" i="14"/>
  <c r="I25" i="14" s="1"/>
  <c r="J25" i="14" s="1"/>
  <c r="D23" i="14"/>
  <c r="I23" i="14" s="1"/>
  <c r="J23" i="14" s="1"/>
  <c r="D22" i="14"/>
  <c r="I22" i="14" s="1"/>
  <c r="J15" i="1"/>
  <c r="J16" i="1"/>
  <c r="J17" i="1"/>
  <c r="J18" i="1"/>
  <c r="J19" i="1"/>
  <c r="J14" i="1"/>
  <c r="I30" i="14" l="1"/>
  <c r="I31" i="1" s="1"/>
  <c r="J31" i="1" s="1"/>
  <c r="J22" i="14"/>
  <c r="J30" i="14" s="1"/>
  <c r="G24" i="1"/>
  <c r="I24" i="1" s="1"/>
  <c r="J24" i="1" s="1"/>
  <c r="G23" i="1"/>
  <c r="G27" i="1"/>
  <c r="I27" i="1" s="1"/>
  <c r="J27" i="1" s="1"/>
  <c r="G26" i="1"/>
  <c r="I26" i="1" s="1"/>
  <c r="J26" i="1" s="1"/>
  <c r="I23" i="1" l="1"/>
  <c r="J23" i="1" s="1"/>
</calcChain>
</file>

<file path=xl/sharedStrings.xml><?xml version="1.0" encoding="utf-8"?>
<sst xmlns="http://schemas.openxmlformats.org/spreadsheetml/2006/main" count="159" uniqueCount="102">
  <si>
    <t>A</t>
  </si>
  <si>
    <t>B</t>
  </si>
  <si>
    <t>Référence de prix</t>
  </si>
  <si>
    <t>Unité</t>
  </si>
  <si>
    <t>Prestation</t>
  </si>
  <si>
    <r>
      <t xml:space="preserve">Prix pour un chantier dans des conditions standard de réalisation
</t>
    </r>
    <r>
      <rPr>
        <i/>
        <sz val="11"/>
        <color theme="1"/>
        <rFont val="Calibri"/>
        <family val="2"/>
        <scheme val="minor"/>
      </rPr>
      <t>Voir CCATP § 4.3 pour la définition des conditions standard</t>
    </r>
  </si>
  <si>
    <t>Accès</t>
  </si>
  <si>
    <t>Conditions de chantier</t>
  </si>
  <si>
    <t>Critère</t>
  </si>
  <si>
    <t>Morcellement</t>
  </si>
  <si>
    <t>Pente</t>
  </si>
  <si>
    <t>15 à 30 mn de marche du véhicule au chantier</t>
  </si>
  <si>
    <t>30 à 45 mn de marche du véhicule au chantier</t>
  </si>
  <si>
    <t>Plus de 45 mn de marche du véhicule au chantier</t>
  </si>
  <si>
    <t>Standard : Pente moyenne &lt; 30%</t>
  </si>
  <si>
    <t>Standard : Chantier non morcelé (surface &gt; 0,5 ha ou linéaire &gt; 500 m)</t>
  </si>
  <si>
    <t>Standard : Moins de 15 minutes de marche du véhicule au chantier</t>
  </si>
  <si>
    <t>Chantier morcelé (plusieurs petites zones de travail &lt; 0,5ha ou &lt;500m chacune)</t>
  </si>
  <si>
    <t>Pente moyenne entre 30% et 60%</t>
  </si>
  <si>
    <t>Pente forte &gt; 60%</t>
  </si>
  <si>
    <t>Quantité</t>
  </si>
  <si>
    <t>Prix Total</t>
  </si>
  <si>
    <t xml:space="preserve"> Hors Taxes</t>
  </si>
  <si>
    <t xml:space="preserve">Prix Total </t>
  </si>
  <si>
    <t>TTC</t>
  </si>
  <si>
    <t xml:space="preserve">Prix  dans les conditions  de réalisation du chantier
</t>
  </si>
  <si>
    <t>Conditions de réalisation du chantier</t>
  </si>
  <si>
    <t>Modulation du prix</t>
  </si>
  <si>
    <t>Modulation du prix unitaire</t>
  </si>
  <si>
    <t>ACCORD-CADRE MIXTE n°2024-8830-031</t>
  </si>
  <si>
    <t>C</t>
  </si>
  <si>
    <t>Mise en place de plants en conteneurs ou en mottes, en potet manuel, en sol non travaillé</t>
  </si>
  <si>
    <t>Mise en place de plants en conteneurs ou en mottes, en potet manuel, en sol  travaillé</t>
  </si>
  <si>
    <t>E</t>
  </si>
  <si>
    <t>F</t>
  </si>
  <si>
    <t>Nbre</t>
  </si>
  <si>
    <t>Prix total TTC</t>
  </si>
  <si>
    <t>Prix Total HT</t>
  </si>
  <si>
    <t>Portage</t>
  </si>
  <si>
    <t>Entre 100 et 200 m</t>
  </si>
  <si>
    <t>Portage &gt; 200 m</t>
  </si>
  <si>
    <t>Standard : Portage &lt; 100 m</t>
  </si>
  <si>
    <t>Netoyage du sol</t>
  </si>
  <si>
    <t>Standard : Sol dégagé de végétation - sans litière épaisse ou broyat</t>
  </si>
  <si>
    <t>Nettoyage localisé de la végétaion</t>
  </si>
  <si>
    <t>Décapage localisé de la litière ou du broyat nécessaire</t>
  </si>
  <si>
    <t>Sol</t>
  </si>
  <si>
    <t>Sol difficile à travailler compact, pierreux, racine</t>
  </si>
  <si>
    <t>Standard : Sol facile à travailler peu compact, peu pierreux, peu de racines</t>
  </si>
  <si>
    <t>Mise en place de protections individuelles par manchons ou tubes</t>
  </si>
  <si>
    <t>Département</t>
  </si>
  <si>
    <t>Lot.</t>
  </si>
  <si>
    <t>Massif</t>
  </si>
  <si>
    <t>Responsable 
 Chantier</t>
  </si>
  <si>
    <t>Nombre de plan maximum</t>
  </si>
  <si>
    <t>Nb Max attributaires</t>
  </si>
  <si>
    <t>Godet potet manuel sol non travaillé</t>
  </si>
  <si>
    <t>Godet potet manuel sol  travaillé</t>
  </si>
  <si>
    <t xml:space="preserve">Jalonettes </t>
  </si>
  <si>
    <t>Protections</t>
  </si>
  <si>
    <t>Répartition des articles par lots</t>
  </si>
  <si>
    <t>04-PLAN-DSN02</t>
  </si>
  <si>
    <t>04-PLAN-DST02</t>
  </si>
  <si>
    <t>04-PLAN-JAL01</t>
  </si>
  <si>
    <t>04-PROG-PIND0 et 04-PROG-PMAN1</t>
  </si>
  <si>
    <t>Drôme</t>
  </si>
  <si>
    <t>Isère</t>
  </si>
  <si>
    <r>
      <t xml:space="preserve">Prix unitaire Hors Taxes
</t>
    </r>
    <r>
      <rPr>
        <i/>
        <sz val="11"/>
        <color theme="1"/>
        <rFont val="Calibri"/>
        <family val="2"/>
        <scheme val="minor"/>
      </rPr>
      <t>Par plant</t>
    </r>
  </si>
  <si>
    <t>Pannier type</t>
  </si>
  <si>
    <t>SIMULATION DE PRIX - NON CONTRACTUEL</t>
  </si>
  <si>
    <t>MISE EN PLACE DE PLANTS, DE PROTECTIONS ET DE PIQUETS</t>
  </si>
  <si>
    <t>N° Lot</t>
  </si>
  <si>
    <t>Offre de base</t>
  </si>
  <si>
    <t>Avec garantie de reprise</t>
  </si>
  <si>
    <t>Variante imposée</t>
  </si>
  <si>
    <t>Sans garantie de reprise</t>
  </si>
  <si>
    <t>Panier type 1000 plants + repérage et protections</t>
  </si>
  <si>
    <r>
      <t xml:space="preserve">Ce tableau permet de simuler le prix réél appliqué en fonction des contraintes de chantier. Il permet également de calculer le prix d'un panier type sur lequel seront comparées les différentes offres. 
</t>
    </r>
    <r>
      <rPr>
        <b/>
        <i/>
        <sz val="12"/>
        <color rgb="FFFF0000"/>
        <rFont val="Arial"/>
        <family val="2"/>
      </rPr>
      <t>Saisir les valeurs dans les cases Jaunes</t>
    </r>
  </si>
  <si>
    <t>Le panier type correspond à la mise en place de 1000 plants dans des conditions standard de chantier et en combinant les différentes prestations et modalités pratiquées sur le secteur</t>
  </si>
  <si>
    <t>Drôme - Royans Drôme des collines</t>
  </si>
  <si>
    <t>Drôme - Vercors Diois</t>
  </si>
  <si>
    <t>Drôme - Haut Diois</t>
  </si>
  <si>
    <t>Drôme - Sud Drôme</t>
  </si>
  <si>
    <t>Isère - Grésivaudan</t>
  </si>
  <si>
    <t>Isère - Vercors</t>
  </si>
  <si>
    <t>Isère - Chartreuse</t>
  </si>
  <si>
    <t>Isère - Grenoble</t>
  </si>
  <si>
    <t>Isère - Oisans Matheysine</t>
  </si>
  <si>
    <t>Isère - Trièves</t>
  </si>
  <si>
    <t>Savoie - Tarentaise</t>
  </si>
  <si>
    <t>Savoie - Chambery</t>
  </si>
  <si>
    <t>Savoie</t>
  </si>
  <si>
    <t>Prix A1</t>
  </si>
  <si>
    <t>Prix B1</t>
  </si>
  <si>
    <t>Prix C1</t>
  </si>
  <si>
    <t>Prix D1</t>
  </si>
  <si>
    <t>Panier type</t>
  </si>
  <si>
    <t>Lot</t>
  </si>
  <si>
    <t>Repérage des plants par mise en place de jalonettes ou piquets</t>
  </si>
  <si>
    <t>Quantité Panier Type</t>
  </si>
  <si>
    <t>Panier type 1000 plants + repérage et protections
Conditionhs standard de réalisation</t>
  </si>
  <si>
    <t>Repérage des plants par mise en place de jalonettes ou tuteurs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</si>
</sst>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 %;[Red]\-#,##0\ %"/>
  </numFmts>
  <fonts count="19" x14ac:knownFonts="1">
    <font>
      <sz val="11"/>
      <color theme="1"/>
      <name val="Calibri"/>
      <family val="2"/>
      <scheme val="minor"/>
    </font>
    <font>
      <b/>
      <sz val="11"/>
      <color theme="1"/>
      <name val="Calibri"/>
      <family val="2"/>
      <scheme val="minor"/>
    </font>
    <font>
      <b/>
      <sz val="14"/>
      <name val="Arial"/>
      <family val="2"/>
    </font>
    <font>
      <i/>
      <sz val="11"/>
      <color theme="0" tint="-0.34998626667073579"/>
      <name val="Calibri"/>
      <family val="2"/>
      <scheme val="minor"/>
    </font>
    <font>
      <sz val="8"/>
      <name val="Calibri"/>
      <family val="2"/>
      <scheme val="minor"/>
    </font>
    <font>
      <b/>
      <sz val="9"/>
      <color theme="1"/>
      <name val="Calibri"/>
      <family val="2"/>
      <scheme val="minor"/>
    </font>
    <font>
      <i/>
      <sz val="11"/>
      <color theme="1"/>
      <name val="Calibri"/>
      <family val="2"/>
      <scheme val="minor"/>
    </font>
    <font>
      <i/>
      <sz val="11"/>
      <name val="Calibri"/>
      <family val="2"/>
      <scheme val="minor"/>
    </font>
    <font>
      <sz val="12"/>
      <color theme="1"/>
      <name val="Times New Roman"/>
      <family val="1"/>
    </font>
    <font>
      <sz val="10"/>
      <color theme="1"/>
      <name val="Arial"/>
      <family val="2"/>
    </font>
    <font>
      <b/>
      <sz val="10"/>
      <color theme="1"/>
      <name val="Calibri"/>
      <family val="2"/>
      <scheme val="minor"/>
    </font>
    <font>
      <b/>
      <sz val="11"/>
      <name val="Calibri"/>
      <family val="2"/>
      <scheme val="minor"/>
    </font>
    <font>
      <sz val="12"/>
      <name val="Arial"/>
      <family val="2"/>
    </font>
    <font>
      <sz val="11"/>
      <color theme="1"/>
      <name val="Calibri"/>
      <family val="2"/>
      <scheme val="minor"/>
    </font>
    <font>
      <b/>
      <sz val="14"/>
      <color theme="1"/>
      <name val="Arial"/>
      <family val="2"/>
    </font>
    <font>
      <i/>
      <sz val="14"/>
      <color rgb="FFFF0000"/>
      <name val="Calibri"/>
      <family val="2"/>
      <scheme val="minor"/>
    </font>
    <font>
      <i/>
      <sz val="12"/>
      <color rgb="FF7030A0"/>
      <name val="Arial"/>
      <family val="2"/>
    </font>
    <font>
      <b/>
      <i/>
      <sz val="12"/>
      <color rgb="FFFF0000"/>
      <name val="Arial"/>
      <family val="2"/>
    </font>
    <font>
      <b/>
      <sz val="14"/>
      <color rgb="FFFF0000"/>
      <name val="Arial"/>
      <family val="2"/>
    </font>
  </fonts>
  <fills count="11">
    <fill>
      <patternFill patternType="none"/>
    </fill>
    <fill>
      <patternFill patternType="gray125"/>
    </fill>
    <fill>
      <patternFill patternType="solid">
        <fgColor theme="9" tint="0.59999389629810485"/>
        <bgColor indexed="64"/>
      </patternFill>
    </fill>
    <fill>
      <patternFill patternType="solid">
        <fgColor theme="9" tint="0.39997558519241921"/>
        <bgColor indexed="64"/>
      </patternFill>
    </fill>
    <fill>
      <patternFill patternType="solid">
        <fgColor rgb="FFFFC00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5"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43" fontId="13" fillId="0" borderId="0" applyFont="0" applyFill="0" applyBorder="0" applyAlignment="0" applyProtection="0"/>
  </cellStyleXfs>
  <cellXfs count="99">
    <xf numFmtId="0" fontId="0" fillId="0" borderId="0" xfId="0"/>
    <xf numFmtId="0" fontId="1" fillId="2"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vertical="center" wrapText="1"/>
    </xf>
    <xf numFmtId="0" fontId="0" fillId="0" borderId="0" xfId="0" applyAlignment="1">
      <alignment horizontal="center"/>
    </xf>
    <xf numFmtId="0" fontId="2" fillId="0" borderId="0" xfId="0" applyFont="1" applyAlignment="1">
      <alignment horizontal="center" vertical="center"/>
    </xf>
    <xf numFmtId="0" fontId="8" fillId="0" borderId="0" xfId="0" applyFont="1" applyAlignment="1">
      <alignment horizontal="justify" vertical="center" wrapText="1"/>
    </xf>
    <xf numFmtId="0" fontId="9" fillId="0" borderId="0" xfId="0" applyFont="1" applyAlignment="1">
      <alignment horizontal="center" vertical="center" wrapText="1"/>
    </xf>
    <xf numFmtId="0" fontId="9" fillId="0" borderId="0" xfId="0" applyFont="1"/>
    <xf numFmtId="0" fontId="1" fillId="2" borderId="1" xfId="0" applyFont="1" applyFill="1" applyBorder="1" applyAlignment="1">
      <alignment horizontal="center"/>
    </xf>
    <xf numFmtId="0" fontId="1" fillId="0" borderId="0" xfId="0" applyFont="1" applyAlignment="1">
      <alignment vertical="center"/>
    </xf>
    <xf numFmtId="0" fontId="9" fillId="0" borderId="2" xfId="0" applyFont="1" applyBorder="1" applyAlignment="1">
      <alignment vertical="center" wrapText="1"/>
    </xf>
    <xf numFmtId="0" fontId="9" fillId="0" borderId="1" xfId="0" applyFont="1" applyBorder="1" applyAlignment="1">
      <alignment horizontal="left"/>
    </xf>
    <xf numFmtId="0" fontId="9" fillId="0" borderId="1" xfId="0" applyFont="1" applyBorder="1" applyAlignment="1">
      <alignment horizontal="left" vertical="center" wrapText="1"/>
    </xf>
    <xf numFmtId="0" fontId="9" fillId="0" borderId="1" xfId="0" applyFont="1" applyBorder="1" applyAlignment="1">
      <alignment horizontal="center"/>
    </xf>
    <xf numFmtId="0" fontId="9" fillId="0" borderId="0" xfId="0" applyFont="1" applyAlignment="1">
      <alignment horizontal="center"/>
    </xf>
    <xf numFmtId="0" fontId="9" fillId="3" borderId="0" xfId="0" applyFont="1" applyFill="1"/>
    <xf numFmtId="0" fontId="9" fillId="4" borderId="1" xfId="0" applyFont="1" applyFill="1" applyBorder="1" applyAlignment="1">
      <alignment horizontal="left" vertical="center" indent="3"/>
    </xf>
    <xf numFmtId="0" fontId="9" fillId="4" borderId="1" xfId="0" applyFont="1" applyFill="1" applyBorder="1" applyAlignment="1">
      <alignment horizontal="center"/>
    </xf>
    <xf numFmtId="0" fontId="9" fillId="4" borderId="1" xfId="0" applyFont="1" applyFill="1" applyBorder="1" applyAlignment="1">
      <alignment horizontal="left"/>
    </xf>
    <xf numFmtId="0" fontId="5"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0" fillId="2" borderId="1" xfId="0" applyFill="1" applyBorder="1" applyAlignment="1">
      <alignment horizontal="center" vertical="center"/>
    </xf>
    <xf numFmtId="0" fontId="6" fillId="2" borderId="1" xfId="0" applyFont="1" applyFill="1" applyBorder="1" applyAlignment="1">
      <alignment vertical="center" wrapText="1"/>
    </xf>
    <xf numFmtId="0" fontId="7" fillId="2" borderId="1" xfId="0" applyFont="1" applyFill="1" applyBorder="1" applyAlignment="1">
      <alignment horizontal="center" vertical="center"/>
    </xf>
    <xf numFmtId="0" fontId="3" fillId="7" borderId="1" xfId="0" applyFont="1" applyFill="1" applyBorder="1" applyAlignment="1">
      <alignment horizontal="center" vertical="center"/>
    </xf>
    <xf numFmtId="0" fontId="7" fillId="5" borderId="1" xfId="0" applyFont="1" applyFill="1" applyBorder="1" applyAlignment="1" applyProtection="1">
      <alignment horizontal="center" vertical="center"/>
      <protection locked="0"/>
    </xf>
    <xf numFmtId="0" fontId="0" fillId="0" borderId="1" xfId="0" applyBorder="1" applyAlignment="1">
      <alignment horizontal="center" vertical="center"/>
    </xf>
    <xf numFmtId="0" fontId="10" fillId="2"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1" fillId="2" borderId="1" xfId="0" applyFont="1" applyFill="1" applyBorder="1" applyAlignment="1">
      <alignment vertical="center"/>
    </xf>
    <xf numFmtId="0" fontId="9" fillId="4" borderId="1" xfId="0" applyFont="1" applyFill="1" applyBorder="1" applyAlignment="1">
      <alignment horizontal="left" vertical="center"/>
    </xf>
    <xf numFmtId="0" fontId="9" fillId="8" borderId="0" xfId="0" applyFont="1" applyFill="1" applyAlignment="1">
      <alignment vertical="center" wrapText="1"/>
    </xf>
    <xf numFmtId="0" fontId="9" fillId="8" borderId="1" xfId="0" applyFont="1" applyFill="1" applyBorder="1" applyAlignment="1">
      <alignment horizontal="left"/>
    </xf>
    <xf numFmtId="0" fontId="9" fillId="8" borderId="1" xfId="0" applyFont="1" applyFill="1" applyBorder="1" applyAlignment="1">
      <alignment horizontal="center"/>
    </xf>
    <xf numFmtId="0" fontId="9" fillId="8" borderId="0" xfId="0" applyFont="1" applyFill="1"/>
    <xf numFmtId="0" fontId="9" fillId="8" borderId="2" xfId="0" applyFont="1" applyFill="1" applyBorder="1" applyAlignment="1">
      <alignment vertical="center" wrapText="1"/>
    </xf>
    <xf numFmtId="0" fontId="9" fillId="0" borderId="0" xfId="0" applyFont="1" applyAlignment="1">
      <alignment vertical="center" wrapText="1"/>
    </xf>
    <xf numFmtId="0" fontId="0" fillId="8" borderId="1" xfId="0" applyFill="1" applyBorder="1" applyAlignment="1">
      <alignment horizontal="center" vertical="center"/>
    </xf>
    <xf numFmtId="0" fontId="6" fillId="8" borderId="1" xfId="0" applyFont="1" applyFill="1" applyBorder="1" applyAlignment="1">
      <alignment vertical="center" wrapText="1"/>
    </xf>
    <xf numFmtId="0" fontId="7" fillId="8" borderId="1" xfId="0" applyFont="1" applyFill="1" applyBorder="1" applyAlignment="1">
      <alignment horizontal="center" vertical="center"/>
    </xf>
    <xf numFmtId="0" fontId="7" fillId="8" borderId="1" xfId="0" applyFont="1" applyFill="1" applyBorder="1" applyAlignment="1" applyProtection="1">
      <alignment horizontal="center" vertical="center"/>
      <protection locked="0"/>
    </xf>
    <xf numFmtId="0" fontId="3" fillId="8" borderId="1" xfId="0" applyFont="1" applyFill="1" applyBorder="1" applyAlignment="1">
      <alignment horizontal="center" vertical="center"/>
    </xf>
    <xf numFmtId="0" fontId="0" fillId="8" borderId="0" xfId="0" applyFill="1"/>
    <xf numFmtId="0" fontId="0" fillId="0" borderId="1" xfId="0" applyBorder="1"/>
    <xf numFmtId="0" fontId="0" fillId="0" borderId="1" xfId="0" applyBorder="1" applyAlignment="1">
      <alignment wrapText="1"/>
    </xf>
    <xf numFmtId="0" fontId="0" fillId="0" borderId="1" xfId="0" applyBorder="1" applyAlignment="1">
      <alignment horizontal="center"/>
    </xf>
    <xf numFmtId="0" fontId="0" fillId="9" borderId="1" xfId="0" applyFill="1" applyBorder="1" applyAlignment="1">
      <alignment textRotation="65"/>
    </xf>
    <xf numFmtId="0" fontId="0" fillId="9" borderId="1" xfId="0" applyFill="1" applyBorder="1"/>
    <xf numFmtId="43" fontId="0" fillId="0" borderId="1" xfId="1" applyFont="1" applyBorder="1"/>
    <xf numFmtId="0" fontId="6" fillId="0" borderId="1" xfId="0" applyFont="1" applyBorder="1" applyAlignment="1">
      <alignment wrapText="1"/>
    </xf>
    <xf numFmtId="164" fontId="0" fillId="6" borderId="1" xfId="0" applyNumberFormat="1" applyFill="1" applyBorder="1" applyAlignment="1">
      <alignment horizontal="center"/>
    </xf>
    <xf numFmtId="0" fontId="2" fillId="0" borderId="0" xfId="0" applyFont="1" applyAlignment="1">
      <alignment vertical="center"/>
    </xf>
    <xf numFmtId="0" fontId="14" fillId="0" borderId="0" xfId="0" applyFont="1"/>
    <xf numFmtId="0" fontId="2" fillId="7" borderId="0" xfId="0" applyFont="1" applyFill="1" applyAlignment="1">
      <alignment vertical="center"/>
    </xf>
    <xf numFmtId="43" fontId="15" fillId="7" borderId="2" xfId="1" applyFont="1" applyFill="1" applyBorder="1" applyAlignment="1" applyProtection="1">
      <alignment vertical="center"/>
    </xf>
    <xf numFmtId="43" fontId="15" fillId="7" borderId="1" xfId="1" applyFont="1" applyFill="1" applyBorder="1" applyAlignment="1">
      <alignment horizontal="center" vertical="center"/>
    </xf>
    <xf numFmtId="0" fontId="2" fillId="5" borderId="4" xfId="0" applyFont="1" applyFill="1" applyBorder="1" applyAlignment="1" applyProtection="1">
      <alignment vertical="center" wrapText="1"/>
      <protection locked="0"/>
    </xf>
    <xf numFmtId="0" fontId="0" fillId="9" borderId="5" xfId="0" applyFill="1" applyBorder="1"/>
    <xf numFmtId="0" fontId="1" fillId="10" borderId="0" xfId="0" applyFont="1" applyFill="1"/>
    <xf numFmtId="0" fontId="0" fillId="9" borderId="2" xfId="0" applyFill="1" applyBorder="1"/>
    <xf numFmtId="0" fontId="0" fillId="9" borderId="3" xfId="0" applyFill="1" applyBorder="1"/>
    <xf numFmtId="0" fontId="0" fillId="5" borderId="1" xfId="0" applyFill="1" applyBorder="1" applyAlignment="1">
      <alignment horizontal="center" vertical="center"/>
    </xf>
    <xf numFmtId="43" fontId="15" fillId="7" borderId="2" xfId="1" applyFont="1" applyFill="1" applyBorder="1" applyAlignment="1" applyProtection="1">
      <alignment horizontal="center" vertical="center"/>
    </xf>
    <xf numFmtId="0" fontId="3" fillId="7" borderId="2" xfId="0" applyFont="1" applyFill="1" applyBorder="1" applyAlignment="1">
      <alignment horizontal="center" vertical="center"/>
    </xf>
    <xf numFmtId="0" fontId="3" fillId="7" borderId="5" xfId="0" applyFont="1" applyFill="1" applyBorder="1" applyAlignment="1">
      <alignment horizontal="center" vertical="center"/>
    </xf>
    <xf numFmtId="0" fontId="3" fillId="8" borderId="2" xfId="0" applyFont="1" applyFill="1" applyBorder="1" applyAlignment="1">
      <alignment horizontal="center" vertical="center"/>
    </xf>
    <xf numFmtId="0" fontId="3" fillId="8" borderId="5" xfId="0" applyFont="1" applyFill="1" applyBorder="1" applyAlignment="1">
      <alignment horizontal="center" vertical="center"/>
    </xf>
    <xf numFmtId="0" fontId="3" fillId="5" borderId="2" xfId="0" applyFont="1" applyFill="1" applyBorder="1" applyAlignment="1" applyProtection="1">
      <alignment horizontal="center" vertical="center"/>
      <protection locked="0"/>
    </xf>
    <xf numFmtId="0" fontId="3" fillId="5" borderId="5" xfId="0" applyFont="1" applyFill="1" applyBorder="1" applyAlignment="1" applyProtection="1">
      <alignment horizontal="center" vertical="center"/>
      <protection locked="0"/>
    </xf>
    <xf numFmtId="0" fontId="0" fillId="0" borderId="0" xfId="0" applyAlignment="1">
      <alignment horizontal="center" vertical="center"/>
    </xf>
    <xf numFmtId="0" fontId="12" fillId="0" borderId="0" xfId="0" applyFont="1" applyAlignment="1">
      <alignment horizontal="center" vertical="center"/>
    </xf>
    <xf numFmtId="0" fontId="2" fillId="0" borderId="4" xfId="0" applyFont="1" applyBorder="1" applyAlignment="1">
      <alignment horizontal="center" vertical="center"/>
    </xf>
    <xf numFmtId="0" fontId="2" fillId="0" borderId="0" xfId="0" applyFont="1" applyAlignment="1">
      <alignment horizontal="center" vertical="center"/>
    </xf>
    <xf numFmtId="0" fontId="0" fillId="2" borderId="1" xfId="0" applyFill="1" applyBorder="1" applyAlignment="1">
      <alignment horizontal="left" vertical="center" wrapText="1"/>
    </xf>
    <xf numFmtId="0" fontId="0" fillId="0" borderId="0" xfId="0" applyAlignment="1">
      <alignment horizontal="center"/>
    </xf>
    <xf numFmtId="0" fontId="1" fillId="2" borderId="1" xfId="0" applyFont="1" applyFill="1" applyBorder="1" applyAlignment="1">
      <alignment horizontal="lef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5" xfId="0" applyFont="1" applyFill="1" applyBorder="1" applyAlignment="1">
      <alignment horizontal="center"/>
    </xf>
    <xf numFmtId="0" fontId="0" fillId="5" borderId="1" xfId="0" applyFill="1" applyBorder="1" applyAlignment="1" applyProtection="1">
      <alignment horizontal="left" vertical="center" wrapText="1"/>
      <protection locked="0"/>
    </xf>
    <xf numFmtId="0" fontId="0" fillId="5" borderId="2" xfId="0" applyFill="1" applyBorder="1" applyAlignment="1" applyProtection="1">
      <alignment horizontal="left" vertical="center" wrapText="1"/>
      <protection locked="0"/>
    </xf>
    <xf numFmtId="0" fontId="0" fillId="5" borderId="3" xfId="0" applyFill="1" applyBorder="1" applyAlignment="1" applyProtection="1">
      <alignment horizontal="left" vertical="center" wrapText="1"/>
      <protection locked="0"/>
    </xf>
    <xf numFmtId="0" fontId="0" fillId="5" borderId="5" xfId="0" applyFill="1" applyBorder="1" applyAlignment="1" applyProtection="1">
      <alignment horizontal="left" vertical="center" wrapText="1"/>
      <protection locked="0"/>
    </xf>
    <xf numFmtId="0" fontId="11" fillId="2" borderId="1" xfId="0" applyFont="1" applyFill="1" applyBorder="1" applyAlignment="1">
      <alignment horizontal="center" vertical="center"/>
    </xf>
    <xf numFmtId="0" fontId="0" fillId="0" borderId="1" xfId="0" applyBorder="1" applyAlignment="1">
      <alignment horizontal="center" vertical="center" wrapText="1"/>
    </xf>
    <xf numFmtId="0" fontId="2" fillId="5" borderId="0" xfId="0" applyFont="1" applyFill="1" applyAlignment="1" applyProtection="1">
      <alignment horizontal="left" vertical="center"/>
      <protection locked="0"/>
    </xf>
    <xf numFmtId="0" fontId="18" fillId="7" borderId="0" xfId="0" applyFont="1" applyFill="1" applyAlignment="1">
      <alignment horizontal="left" vertical="center"/>
    </xf>
    <xf numFmtId="0" fontId="1" fillId="2" borderId="1" xfId="0" applyFont="1" applyFill="1" applyBorder="1" applyAlignment="1">
      <alignment horizontal="center" vertical="center" wrapText="1"/>
    </xf>
    <xf numFmtId="0" fontId="3" fillId="8" borderId="2" xfId="0" applyFont="1" applyFill="1" applyBorder="1" applyAlignment="1" applyProtection="1">
      <alignment horizontal="center" vertical="center"/>
      <protection locked="0"/>
    </xf>
    <xf numFmtId="0" fontId="3" fillId="8" borderId="5" xfId="0" applyFont="1" applyFill="1" applyBorder="1" applyAlignment="1" applyProtection="1">
      <alignment horizontal="center" vertical="center"/>
      <protection locked="0"/>
    </xf>
    <xf numFmtId="0" fontId="16" fillId="0" borderId="0" xfId="0" applyFont="1" applyAlignment="1">
      <alignment horizontal="center" vertical="center" wrapText="1"/>
    </xf>
    <xf numFmtId="0" fontId="0" fillId="2" borderId="1" xfId="0" applyFill="1" applyBorder="1" applyAlignment="1">
      <alignment horizontal="center" vertical="center" textRotation="45" wrapText="1"/>
    </xf>
    <xf numFmtId="0" fontId="0" fillId="2" borderId="1" xfId="0" applyFill="1" applyBorder="1" applyAlignment="1">
      <alignment horizontal="center" vertical="center" textRotation="45"/>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xf>
    <xf numFmtId="0" fontId="0" fillId="0" borderId="8" xfId="0" applyBorder="1" applyAlignment="1">
      <alignment horizontal="center"/>
    </xf>
  </cellXfs>
  <cellStyles count="2">
    <cellStyle name="Millier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255037</xdr:colOff>
      <xdr:row>0</xdr:row>
      <xdr:rowOff>55534</xdr:rowOff>
    </xdr:from>
    <xdr:to>
      <xdr:col>5</xdr:col>
      <xdr:colOff>463777</xdr:colOff>
      <xdr:row>0</xdr:row>
      <xdr:rowOff>764540</xdr:rowOff>
    </xdr:to>
    <xdr:pic>
      <xdr:nvPicPr>
        <xdr:cNvPr id="2" name="Image 1">
          <a:extLst>
            <a:ext uri="{FF2B5EF4-FFF2-40B4-BE49-F238E27FC236}">
              <a16:creationId xmlns:a16="http://schemas.microsoft.com/office/drawing/2014/main" id="{01ACF528-AB44-4800-A438-C06C2A9AC02F}"/>
            </a:ext>
          </a:extLst>
        </xdr:cNvPr>
        <xdr:cNvPicPr>
          <a:picLocks noChangeAspect="1"/>
        </xdr:cNvPicPr>
      </xdr:nvPicPr>
      <xdr:blipFill>
        <a:blip xmlns:r="http://schemas.openxmlformats.org/officeDocument/2006/relationships" r:embed="rId1"/>
        <a:stretch>
          <a:fillRect/>
        </a:stretch>
      </xdr:blipFill>
      <xdr:spPr>
        <a:xfrm>
          <a:off x="4255537" y="55534"/>
          <a:ext cx="1608915" cy="709006"/>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EBF39-7518-484F-A375-05F9AAD76776}">
  <dimension ref="A1:Q31"/>
  <sheetViews>
    <sheetView tabSelected="1" topLeftCell="A20" workbookViewId="0">
      <selection activeCell="A21" sqref="A21"/>
    </sheetView>
  </sheetViews>
  <sheetFormatPr baseColWidth="10" defaultRowHeight="15" x14ac:dyDescent="0.25"/>
  <cols>
    <col min="1" max="1" width="10.7109375" bestFit="1" customWidth="1"/>
    <col min="2" max="2" width="41.28515625" customWidth="1"/>
    <col min="3" max="3" width="9.5703125" customWidth="1"/>
    <col min="4" max="4" width="9.42578125" customWidth="1"/>
    <col min="5" max="5" width="11.5703125" customWidth="1"/>
    <col min="6" max="6" width="10.42578125" customWidth="1"/>
    <col min="7" max="7" width="11.85546875" customWidth="1"/>
    <col min="8" max="8" width="8.28515625" customWidth="1"/>
    <col min="9" max="9" width="18" bestFit="1" customWidth="1"/>
    <col min="10" max="10" width="17.7109375" customWidth="1"/>
    <col min="11" max="16" width="11.5703125" customWidth="1"/>
  </cols>
  <sheetData>
    <row r="1" spans="1:16" ht="64.150000000000006" customHeight="1" x14ac:dyDescent="0.25">
      <c r="A1" s="70"/>
      <c r="B1" s="70"/>
      <c r="C1" s="70"/>
      <c r="D1" s="70"/>
      <c r="E1" s="70"/>
      <c r="F1" s="70"/>
      <c r="G1" s="70"/>
      <c r="H1" s="70"/>
      <c r="I1" s="70"/>
      <c r="J1" s="70"/>
    </row>
    <row r="2" spans="1:16" ht="16.5" customHeight="1" x14ac:dyDescent="0.25">
      <c r="A2" s="75"/>
      <c r="B2" s="75"/>
      <c r="C2" s="75"/>
      <c r="D2" s="75"/>
      <c r="E2" s="75"/>
      <c r="F2" s="4"/>
    </row>
    <row r="3" spans="1:16" ht="16.5" customHeight="1" x14ac:dyDescent="0.25">
      <c r="A3" s="71" t="s">
        <v>29</v>
      </c>
      <c r="B3" s="71"/>
      <c r="C3" s="71"/>
      <c r="D3" s="71"/>
      <c r="E3" s="71"/>
      <c r="F3" s="71"/>
      <c r="G3" s="71"/>
      <c r="H3" s="71"/>
      <c r="I3" s="71"/>
      <c r="J3" s="71"/>
    </row>
    <row r="4" spans="1:16" ht="16.5" customHeight="1" x14ac:dyDescent="0.25">
      <c r="A4" s="71" t="s">
        <v>70</v>
      </c>
      <c r="B4" s="71"/>
      <c r="C4" s="71"/>
      <c r="D4" s="71"/>
      <c r="E4" s="71"/>
      <c r="F4" s="71"/>
      <c r="G4" s="71"/>
      <c r="H4" s="71"/>
      <c r="I4" s="71"/>
      <c r="J4" s="71"/>
    </row>
    <row r="5" spans="1:16" ht="16.5" customHeight="1" x14ac:dyDescent="0.25"/>
    <row r="6" spans="1:16" ht="16.5" customHeight="1" x14ac:dyDescent="0.25">
      <c r="A6" s="72" t="s">
        <v>69</v>
      </c>
      <c r="B6" s="73"/>
      <c r="C6" s="73"/>
      <c r="D6" s="73"/>
      <c r="E6" s="73"/>
      <c r="F6" s="73"/>
      <c r="G6" s="73"/>
      <c r="H6" s="73"/>
      <c r="I6" s="73"/>
      <c r="J6" s="73"/>
    </row>
    <row r="7" spans="1:16" ht="16.5" customHeight="1" x14ac:dyDescent="0.25">
      <c r="A7" s="91" t="s">
        <v>77</v>
      </c>
      <c r="B7" s="91"/>
      <c r="C7" s="91"/>
      <c r="D7" s="91"/>
      <c r="E7" s="91"/>
      <c r="F7" s="91"/>
      <c r="G7" s="91"/>
      <c r="H7" s="91"/>
      <c r="I7" s="91"/>
      <c r="J7" s="91"/>
    </row>
    <row r="8" spans="1:16" ht="24" customHeight="1" x14ac:dyDescent="0.25">
      <c r="A8" s="91"/>
      <c r="B8" s="91"/>
      <c r="C8" s="91"/>
      <c r="D8" s="91"/>
      <c r="E8" s="91"/>
      <c r="F8" s="91"/>
      <c r="G8" s="91"/>
      <c r="H8" s="91"/>
      <c r="I8" s="91"/>
      <c r="J8" s="91"/>
    </row>
    <row r="9" spans="1:16" ht="16.5" customHeight="1" x14ac:dyDescent="0.25">
      <c r="A9" s="53" t="s">
        <v>71</v>
      </c>
    </row>
    <row r="10" spans="1:16" ht="16.5" customHeight="1" x14ac:dyDescent="0.25">
      <c r="A10" s="57">
        <v>1</v>
      </c>
      <c r="B10" s="54" t="str">
        <f>VLOOKUP(A10,Offres!A1:B13,2,0)</f>
        <v>Drôme - Royans Drôme des collines</v>
      </c>
      <c r="C10" s="86" t="s">
        <v>72</v>
      </c>
      <c r="D10" s="86"/>
      <c r="E10" s="86"/>
      <c r="F10" s="87" t="str">
        <f>VLOOKUP(C10,Offres!A15:B16,2,0)</f>
        <v>Avec garantie de reprise</v>
      </c>
      <c r="G10" s="87"/>
      <c r="H10" s="87"/>
      <c r="I10" s="87"/>
      <c r="J10" s="52"/>
    </row>
    <row r="11" spans="1:16" ht="16.5" customHeight="1" x14ac:dyDescent="0.25">
      <c r="B11" s="5"/>
      <c r="C11" s="5"/>
      <c r="D11" s="5"/>
      <c r="E11" s="5"/>
      <c r="F11" s="5"/>
      <c r="G11" s="5"/>
    </row>
    <row r="12" spans="1:16" ht="16.5" customHeight="1" x14ac:dyDescent="0.25">
      <c r="B12" s="10" t="s">
        <v>7</v>
      </c>
      <c r="C12" s="2"/>
      <c r="D12" s="2"/>
      <c r="E12" s="2"/>
      <c r="F12" s="2"/>
      <c r="G12" s="2"/>
      <c r="H12" s="75"/>
      <c r="I12" s="75"/>
      <c r="J12" s="75"/>
      <c r="K12" s="75"/>
      <c r="L12" s="75"/>
      <c r="M12" s="75"/>
      <c r="N12" s="75"/>
      <c r="O12" s="75"/>
      <c r="P12" s="75"/>
    </row>
    <row r="13" spans="1:16" ht="16.5" customHeight="1" x14ac:dyDescent="0.25">
      <c r="A13" s="76" t="s">
        <v>8</v>
      </c>
      <c r="B13" s="76"/>
      <c r="C13" s="77" t="s">
        <v>26</v>
      </c>
      <c r="D13" s="78"/>
      <c r="E13" s="78"/>
      <c r="F13" s="78"/>
      <c r="G13" s="78"/>
      <c r="H13" s="78"/>
      <c r="I13" s="79"/>
      <c r="J13" s="9" t="s">
        <v>27</v>
      </c>
      <c r="K13" s="4"/>
      <c r="L13" s="4"/>
      <c r="M13" s="4"/>
      <c r="N13" s="4"/>
      <c r="O13" s="4"/>
      <c r="P13" s="4"/>
    </row>
    <row r="14" spans="1:16" ht="16.5" customHeight="1" x14ac:dyDescent="0.25">
      <c r="A14" s="74" t="s">
        <v>6</v>
      </c>
      <c r="B14" s="74"/>
      <c r="C14" s="80" t="s">
        <v>16</v>
      </c>
      <c r="D14" s="80"/>
      <c r="E14" s="80"/>
      <c r="F14" s="80"/>
      <c r="G14" s="80"/>
      <c r="H14" s="80"/>
      <c r="I14" s="80"/>
      <c r="J14" s="51">
        <f>VLOOKUP(C14,'Critères de modulation du prix'!B$2:C$23,2,0)</f>
        <v>0</v>
      </c>
      <c r="K14" s="4"/>
      <c r="L14" s="4"/>
      <c r="M14" s="4"/>
      <c r="N14" s="4"/>
      <c r="O14" s="4"/>
      <c r="P14" s="4"/>
    </row>
    <row r="15" spans="1:16" ht="16.5" customHeight="1" x14ac:dyDescent="0.25">
      <c r="A15" s="74" t="s">
        <v>38</v>
      </c>
      <c r="B15" s="74"/>
      <c r="C15" s="81" t="s">
        <v>41</v>
      </c>
      <c r="D15" s="82"/>
      <c r="E15" s="82"/>
      <c r="F15" s="82"/>
      <c r="G15" s="82"/>
      <c r="H15" s="82"/>
      <c r="I15" s="83"/>
      <c r="J15" s="51">
        <f>VLOOKUP(C15,'Critères de modulation du prix'!B$2:C$23,2,0)</f>
        <v>0</v>
      </c>
      <c r="K15" s="4"/>
      <c r="L15" s="4"/>
      <c r="M15" s="4"/>
      <c r="N15" s="4"/>
      <c r="O15" s="4"/>
      <c r="P15" s="4"/>
    </row>
    <row r="16" spans="1:16" ht="16.5" customHeight="1" x14ac:dyDescent="0.25">
      <c r="A16" s="74" t="s">
        <v>9</v>
      </c>
      <c r="B16" s="74"/>
      <c r="C16" s="80" t="s">
        <v>15</v>
      </c>
      <c r="D16" s="80"/>
      <c r="E16" s="80"/>
      <c r="F16" s="80"/>
      <c r="G16" s="80"/>
      <c r="H16" s="80"/>
      <c r="I16" s="80"/>
      <c r="J16" s="51">
        <f>VLOOKUP(C16,'Critères de modulation du prix'!B$2:C$23,2,0)</f>
        <v>0</v>
      </c>
      <c r="K16" s="4"/>
      <c r="L16" s="4"/>
      <c r="M16" s="4"/>
      <c r="N16" s="4"/>
      <c r="O16" s="4"/>
      <c r="P16" s="4"/>
    </row>
    <row r="17" spans="1:17" ht="16.5" customHeight="1" x14ac:dyDescent="0.25">
      <c r="A17" s="74" t="s">
        <v>10</v>
      </c>
      <c r="B17" s="74"/>
      <c r="C17" s="80" t="s">
        <v>14</v>
      </c>
      <c r="D17" s="80"/>
      <c r="E17" s="80"/>
      <c r="F17" s="80"/>
      <c r="G17" s="80"/>
      <c r="H17" s="80"/>
      <c r="I17" s="80"/>
      <c r="J17" s="51">
        <f>VLOOKUP(C17,'Critères de modulation du prix'!B$2:C$23,2,0)</f>
        <v>0</v>
      </c>
      <c r="K17" s="4"/>
      <c r="L17" s="4"/>
      <c r="M17" s="4"/>
      <c r="N17" s="4"/>
      <c r="O17" s="4"/>
      <c r="P17" s="4"/>
    </row>
    <row r="18" spans="1:17" ht="16.5" customHeight="1" x14ac:dyDescent="0.25">
      <c r="A18" s="74" t="s">
        <v>42</v>
      </c>
      <c r="B18" s="74"/>
      <c r="C18" s="80" t="s">
        <v>43</v>
      </c>
      <c r="D18" s="80"/>
      <c r="E18" s="80"/>
      <c r="F18" s="80"/>
      <c r="G18" s="80"/>
      <c r="H18" s="80"/>
      <c r="I18" s="80"/>
      <c r="J18" s="51">
        <f>VLOOKUP(C18,'Critères de modulation du prix'!B$2:C$23,2,0)</f>
        <v>0</v>
      </c>
      <c r="K18" s="4"/>
      <c r="L18" s="4"/>
      <c r="M18" s="4"/>
      <c r="N18" s="4"/>
      <c r="O18" s="4"/>
      <c r="P18" s="4"/>
    </row>
    <row r="19" spans="1:17" ht="16.5" customHeight="1" x14ac:dyDescent="0.25">
      <c r="A19" s="74" t="s">
        <v>46</v>
      </c>
      <c r="B19" s="74"/>
      <c r="C19" s="80" t="s">
        <v>48</v>
      </c>
      <c r="D19" s="80"/>
      <c r="E19" s="80"/>
      <c r="F19" s="80"/>
      <c r="G19" s="80"/>
      <c r="H19" s="80"/>
      <c r="I19" s="80"/>
      <c r="J19" s="51">
        <f>VLOOKUP(C19,'Critères de modulation du prix'!B$2:C$23,2,0)</f>
        <v>0</v>
      </c>
      <c r="K19" s="4"/>
      <c r="L19" s="4"/>
      <c r="M19" s="4"/>
      <c r="N19" s="4"/>
      <c r="O19" s="4"/>
      <c r="P19" s="4"/>
    </row>
    <row r="20" spans="1:17" ht="38.25" customHeight="1" x14ac:dyDescent="0.25">
      <c r="B20" s="7"/>
      <c r="C20" s="6"/>
      <c r="D20" s="2"/>
      <c r="E20" s="2"/>
      <c r="F20" s="2"/>
      <c r="G20" s="2"/>
      <c r="H20" s="2"/>
      <c r="I20" s="4"/>
      <c r="J20" s="4"/>
      <c r="K20" s="4"/>
      <c r="L20" s="4"/>
      <c r="M20" s="4"/>
      <c r="N20" s="4"/>
      <c r="O20" s="4"/>
      <c r="P20" s="4"/>
      <c r="Q20" s="4"/>
    </row>
    <row r="21" spans="1:17" ht="54" customHeight="1" x14ac:dyDescent="0.25">
      <c r="A21" s="2"/>
      <c r="B21" s="2"/>
      <c r="C21" s="92" t="s">
        <v>3</v>
      </c>
      <c r="D21" s="93" t="s">
        <v>20</v>
      </c>
      <c r="E21" s="88" t="s">
        <v>67</v>
      </c>
      <c r="F21" s="88"/>
      <c r="G21" s="88"/>
      <c r="H21" s="88"/>
      <c r="I21" s="21" t="s">
        <v>21</v>
      </c>
      <c r="J21" s="21" t="s">
        <v>23</v>
      </c>
    </row>
    <row r="22" spans="1:17" ht="93" customHeight="1" x14ac:dyDescent="0.25">
      <c r="A22" s="20" t="s">
        <v>2</v>
      </c>
      <c r="B22" s="1" t="s">
        <v>4</v>
      </c>
      <c r="C22" s="92"/>
      <c r="D22" s="93"/>
      <c r="E22" s="88" t="s">
        <v>5</v>
      </c>
      <c r="F22" s="88"/>
      <c r="G22" s="88" t="s">
        <v>25</v>
      </c>
      <c r="H22" s="88"/>
      <c r="I22" s="1" t="s">
        <v>22</v>
      </c>
      <c r="J22" s="21" t="s">
        <v>24</v>
      </c>
    </row>
    <row r="23" spans="1:17" ht="30" x14ac:dyDescent="0.25">
      <c r="A23" s="22" t="s">
        <v>0</v>
      </c>
      <c r="B23" s="23" t="s">
        <v>32</v>
      </c>
      <c r="C23" s="24" t="s">
        <v>35</v>
      </c>
      <c r="D23" s="26"/>
      <c r="E23" s="68" t="s">
        <v>92</v>
      </c>
      <c r="F23" s="69"/>
      <c r="G23" s="64" t="str">
        <f>IF(ISNUMBER(E23+E23*(J$14+J$15+J$16+J$17)),E23+E23*(J$14+J$15+J$16+J$17),"Prix A2")</f>
        <v>Prix A2</v>
      </c>
      <c r="H23" s="65"/>
      <c r="I23" s="25" t="str">
        <f>IF(ISNUMBER(G23*D23),G23*D23,"Prix A3")</f>
        <v>Prix A3</v>
      </c>
      <c r="J23" s="25" t="str">
        <f>IF(ISNUMBER(I23*1.2),I23*1.2,"Prix A4")</f>
        <v>Prix A4</v>
      </c>
    </row>
    <row r="24" spans="1:17" ht="30" x14ac:dyDescent="0.25">
      <c r="A24" s="22" t="s">
        <v>1</v>
      </c>
      <c r="B24" s="23" t="s">
        <v>31</v>
      </c>
      <c r="C24" s="24" t="s">
        <v>35</v>
      </c>
      <c r="D24" s="26"/>
      <c r="E24" s="68" t="s">
        <v>93</v>
      </c>
      <c r="F24" s="69"/>
      <c r="G24" s="64" t="str">
        <f>IF(ISNUMBER(E24+E24*(J$14+J$15+J$16+J$17+J$18+J$19)),E24+E24*(J$14+J$15+J$16+J$17+J$18+J$19),"Prix B2")</f>
        <v>Prix B2</v>
      </c>
      <c r="H24" s="65"/>
      <c r="I24" s="25" t="str">
        <f>IF(ISNUMBER(G24*D24),G24*D24,"Prix B3")</f>
        <v>Prix B3</v>
      </c>
      <c r="J24" s="25" t="str">
        <f>IF(ISNUMBER(I24*1.2),I24*1.2,"Prix B4")</f>
        <v>Prix B4</v>
      </c>
    </row>
    <row r="25" spans="1:17" s="43" customFormat="1" ht="7.5" customHeight="1" x14ac:dyDescent="0.25">
      <c r="A25" s="38"/>
      <c r="B25" s="39"/>
      <c r="C25" s="40"/>
      <c r="D25" s="41"/>
      <c r="E25" s="89"/>
      <c r="F25" s="90"/>
      <c r="G25" s="66"/>
      <c r="H25" s="67"/>
      <c r="I25" s="42"/>
      <c r="J25" s="42"/>
      <c r="M25"/>
    </row>
    <row r="26" spans="1:17" ht="30" x14ac:dyDescent="0.25">
      <c r="A26" s="22" t="s">
        <v>30</v>
      </c>
      <c r="B26" s="23" t="s">
        <v>101</v>
      </c>
      <c r="C26" s="24" t="s">
        <v>35</v>
      </c>
      <c r="D26" s="26"/>
      <c r="E26" s="68" t="s">
        <v>94</v>
      </c>
      <c r="F26" s="69"/>
      <c r="G26" s="64" t="str">
        <f>IF(ISNUMBER(E26+E26*(J$14+J$15+J$16+J$17)),E26+E26*(J$14+J$15+J$16+J$17),"Prix C2")</f>
        <v>Prix C2</v>
      </c>
      <c r="H26" s="65"/>
      <c r="I26" s="25" t="str">
        <f>IF(ISNUMBER(G26*D26),G26*D26,"Prix C3")</f>
        <v>Prix C3</v>
      </c>
      <c r="J26" s="25" t="str">
        <f>IF(ISNUMBER(I26*1.2),I26*1.2,"Prix C4")</f>
        <v>Prix C4</v>
      </c>
    </row>
    <row r="27" spans="1:17" ht="30" x14ac:dyDescent="0.25">
      <c r="A27" s="22" t="s">
        <v>33</v>
      </c>
      <c r="B27" s="23" t="s">
        <v>49</v>
      </c>
      <c r="C27" s="24" t="s">
        <v>35</v>
      </c>
      <c r="D27" s="26"/>
      <c r="E27" s="68" t="s">
        <v>95</v>
      </c>
      <c r="F27" s="69"/>
      <c r="G27" s="64" t="str">
        <f>IF(ISNUMBER(E27+E27*(J$14+J$15+J$16+J$17)),E27+E27*(J$14+J$15+J$16+J$17),"Prix E2")</f>
        <v>Prix E2</v>
      </c>
      <c r="H27" s="65"/>
      <c r="I27" s="25" t="str">
        <f>IF(ISNUMBER(G27*D27),G27*D27,"Prix E3")</f>
        <v>Prix E3</v>
      </c>
      <c r="J27" s="25" t="str">
        <f>IF(ISNUMBER(I27*1.2),I27*1.2,"Prix E4")</f>
        <v>Prix E4</v>
      </c>
    </row>
    <row r="28" spans="1:17" ht="15.75" customHeight="1" x14ac:dyDescent="0.25">
      <c r="B28" s="3"/>
      <c r="C28" s="2"/>
      <c r="D28" s="2"/>
      <c r="E28" s="2"/>
      <c r="F28" s="2"/>
      <c r="G28" s="2"/>
    </row>
    <row r="30" spans="1:17" ht="25.5" x14ac:dyDescent="0.25">
      <c r="A30" s="28" t="s">
        <v>2</v>
      </c>
      <c r="B30" s="21" t="s">
        <v>68</v>
      </c>
      <c r="C30" s="84" t="s">
        <v>3</v>
      </c>
      <c r="D30" s="84"/>
      <c r="E30" s="84"/>
      <c r="F30" s="84"/>
      <c r="G30" s="84"/>
      <c r="H30" s="84"/>
      <c r="I30" s="30" t="s">
        <v>37</v>
      </c>
      <c r="J30" s="29" t="s">
        <v>36</v>
      </c>
    </row>
    <row r="31" spans="1:17" ht="75" x14ac:dyDescent="0.25">
      <c r="A31" s="27" t="s">
        <v>34</v>
      </c>
      <c r="B31" s="50" t="s">
        <v>78</v>
      </c>
      <c r="C31" s="85" t="s">
        <v>100</v>
      </c>
      <c r="D31" s="85"/>
      <c r="E31" s="85"/>
      <c r="F31" s="85"/>
      <c r="G31" s="85"/>
      <c r="H31" s="85"/>
      <c r="I31" s="63" t="str">
        <f>IF(ISNUMBER('Pannier type'!I30),'Pannier type'!I30,"Prix F3")</f>
        <v>Prix F3</v>
      </c>
      <c r="J31" s="56" t="str">
        <f>IF(ISNUMBER(I31*1.2),I31*1.2,"Prix F4")</f>
        <v>Prix F4</v>
      </c>
    </row>
  </sheetData>
  <sheetProtection sheet="1" objects="1" scenarios="1"/>
  <mergeCells count="40">
    <mergeCell ref="A18:B18"/>
    <mergeCell ref="A19:B19"/>
    <mergeCell ref="C21:C22"/>
    <mergeCell ref="D21:D22"/>
    <mergeCell ref="G22:H22"/>
    <mergeCell ref="E21:H21"/>
    <mergeCell ref="C19:I19"/>
    <mergeCell ref="C30:H30"/>
    <mergeCell ref="C31:H31"/>
    <mergeCell ref="C10:E10"/>
    <mergeCell ref="F10:I10"/>
    <mergeCell ref="C16:I16"/>
    <mergeCell ref="E22:F22"/>
    <mergeCell ref="E23:F23"/>
    <mergeCell ref="E24:F24"/>
    <mergeCell ref="E25:F25"/>
    <mergeCell ref="E26:F26"/>
    <mergeCell ref="C18:I18"/>
    <mergeCell ref="C17:I17"/>
    <mergeCell ref="E27:F27"/>
    <mergeCell ref="A1:J1"/>
    <mergeCell ref="A4:J4"/>
    <mergeCell ref="A6:J6"/>
    <mergeCell ref="A17:B17"/>
    <mergeCell ref="A2:E2"/>
    <mergeCell ref="A3:J3"/>
    <mergeCell ref="A13:B13"/>
    <mergeCell ref="A14:B14"/>
    <mergeCell ref="A15:B15"/>
    <mergeCell ref="A16:B16"/>
    <mergeCell ref="H12:P12"/>
    <mergeCell ref="C13:I13"/>
    <mergeCell ref="C14:I14"/>
    <mergeCell ref="C15:I15"/>
    <mergeCell ref="A7:J8"/>
    <mergeCell ref="G23:H23"/>
    <mergeCell ref="G24:H24"/>
    <mergeCell ref="G25:H25"/>
    <mergeCell ref="G26:H26"/>
    <mergeCell ref="G27:H27"/>
  </mergeCells>
  <phoneticPr fontId="4" type="noConversion"/>
  <pageMargins left="0.19685039370078741" right="0.19685039370078741" top="0.59055118110236227" bottom="0.59055118110236227" header="0.31496062992125984" footer="0.31496062992125984"/>
  <pageSetup paperSize="9" orientation="portrait" r:id="rId1"/>
  <drawing r:id="rId2"/>
  <extLst>
    <ext xmlns:x14="http://schemas.microsoft.com/office/spreadsheetml/2009/9/main" uri="{CCE6A557-97BC-4b89-ADB6-D9C93CAAB3DF}">
      <x14:dataValidations xmlns:xm="http://schemas.microsoft.com/office/excel/2006/main" count="8">
        <x14:dataValidation type="list" allowBlank="1" showInputMessage="1" showErrorMessage="1" xr:uid="{D78B9068-CF3C-4D01-89F4-079A0740D117}">
          <x14:formula1>
            <xm:f>'Critères de modulation du prix'!$B$2:$B$5</xm:f>
          </x14:formula1>
          <xm:sqref>C14</xm:sqref>
        </x14:dataValidation>
        <x14:dataValidation type="list" allowBlank="1" showInputMessage="1" showErrorMessage="1" xr:uid="{771DCC47-09A3-457C-919A-3DC929D04BBD}">
          <x14:formula1>
            <xm:f>'Critères de modulation du prix'!$B$11:$B$12</xm:f>
          </x14:formula1>
          <xm:sqref>C16:I16</xm:sqref>
        </x14:dataValidation>
        <x14:dataValidation type="list" allowBlank="1" showInputMessage="1" showErrorMessage="1" xr:uid="{84C02E69-4717-4766-9E7D-C843FC8AB04E}">
          <x14:formula1>
            <xm:f>'Critères de modulation du prix'!$B$14:$B$16</xm:f>
          </x14:formula1>
          <xm:sqref>C17:I17</xm:sqref>
        </x14:dataValidation>
        <x14:dataValidation type="list" allowBlank="1" showInputMessage="1" showErrorMessage="1" xr:uid="{15B0D751-A49E-4825-B9BD-3C69260DDBF2}">
          <x14:formula1>
            <xm:f>'Critères de modulation du prix'!$B$22:$B$23</xm:f>
          </x14:formula1>
          <xm:sqref>C19:I19</xm:sqref>
        </x14:dataValidation>
        <x14:dataValidation type="list" allowBlank="1" showInputMessage="1" showErrorMessage="1" xr:uid="{218FE5D3-8882-47DB-9C5E-40AF15432CDA}">
          <x14:formula1>
            <xm:f>'Critères de modulation du prix'!$B$7:$B$9</xm:f>
          </x14:formula1>
          <xm:sqref>C15:I15</xm:sqref>
        </x14:dataValidation>
        <x14:dataValidation type="list" allowBlank="1" showInputMessage="1" showErrorMessage="1" xr:uid="{9BB7A42A-0087-44A2-86DB-ED6B043F908A}">
          <x14:formula1>
            <xm:f>'Critères de modulation du prix'!$B$18:$B$20</xm:f>
          </x14:formula1>
          <xm:sqref>C18:I18</xm:sqref>
        </x14:dataValidation>
        <x14:dataValidation type="list" allowBlank="1" showInputMessage="1" showErrorMessage="1" xr:uid="{DFCC16E5-65F7-4F2C-90B7-4F79C6A091A1}">
          <x14:formula1>
            <xm:f>Offres!$A$1:$A$13</xm:f>
          </x14:formula1>
          <xm:sqref>A10</xm:sqref>
        </x14:dataValidation>
        <x14:dataValidation type="list" allowBlank="1" showInputMessage="1" showErrorMessage="1" xr:uid="{53A7E8ED-D7B8-454E-AA2A-17C0FAF2AADC}">
          <x14:formula1>
            <xm:f>Offres!$A$15:$A$16</xm:f>
          </x14:formula1>
          <xm:sqref>C10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AFDDF-FF39-49C5-A024-EE522953F855}">
  <dimension ref="A1:B16"/>
  <sheetViews>
    <sheetView workbookViewId="0">
      <selection activeCell="H16" sqref="H16"/>
    </sheetView>
  </sheetViews>
  <sheetFormatPr baseColWidth="10" defaultRowHeight="15" x14ac:dyDescent="0.25"/>
  <cols>
    <col min="1" max="1" width="16.85546875" bestFit="1" customWidth="1"/>
  </cols>
  <sheetData>
    <row r="1" spans="1:2" x14ac:dyDescent="0.25">
      <c r="A1">
        <v>1</v>
      </c>
      <c r="B1" t="s">
        <v>79</v>
      </c>
    </row>
    <row r="2" spans="1:2" x14ac:dyDescent="0.25">
      <c r="A2">
        <v>2</v>
      </c>
      <c r="B2" t="s">
        <v>80</v>
      </c>
    </row>
    <row r="3" spans="1:2" x14ac:dyDescent="0.25">
      <c r="A3">
        <v>3</v>
      </c>
      <c r="B3" t="s">
        <v>81</v>
      </c>
    </row>
    <row r="4" spans="1:2" x14ac:dyDescent="0.25">
      <c r="A4">
        <v>4</v>
      </c>
      <c r="B4" t="s">
        <v>82</v>
      </c>
    </row>
    <row r="5" spans="1:2" x14ac:dyDescent="0.25">
      <c r="A5">
        <v>5</v>
      </c>
      <c r="B5" t="s">
        <v>83</v>
      </c>
    </row>
    <row r="6" spans="1:2" x14ac:dyDescent="0.25">
      <c r="A6">
        <v>6</v>
      </c>
      <c r="B6" t="s">
        <v>84</v>
      </c>
    </row>
    <row r="7" spans="1:2" x14ac:dyDescent="0.25">
      <c r="A7">
        <v>7</v>
      </c>
      <c r="B7" t="s">
        <v>85</v>
      </c>
    </row>
    <row r="8" spans="1:2" x14ac:dyDescent="0.25">
      <c r="A8">
        <v>8</v>
      </c>
      <c r="B8" t="s">
        <v>86</v>
      </c>
    </row>
    <row r="9" spans="1:2" x14ac:dyDescent="0.25">
      <c r="A9">
        <v>9</v>
      </c>
      <c r="B9" t="s">
        <v>87</v>
      </c>
    </row>
    <row r="10" spans="1:2" x14ac:dyDescent="0.25">
      <c r="A10">
        <v>10</v>
      </c>
      <c r="B10" t="s">
        <v>88</v>
      </c>
    </row>
    <row r="11" spans="1:2" x14ac:dyDescent="0.25">
      <c r="A11">
        <v>11</v>
      </c>
      <c r="B11" t="s">
        <v>89</v>
      </c>
    </row>
    <row r="12" spans="1:2" x14ac:dyDescent="0.25">
      <c r="A12">
        <v>12</v>
      </c>
      <c r="B12" t="s">
        <v>90</v>
      </c>
    </row>
    <row r="15" spans="1:2" x14ac:dyDescent="0.25">
      <c r="A15" t="s">
        <v>72</v>
      </c>
      <c r="B15" t="s">
        <v>73</v>
      </c>
    </row>
    <row r="16" spans="1:2" x14ac:dyDescent="0.25">
      <c r="A16" t="s">
        <v>74</v>
      </c>
      <c r="B16" t="s">
        <v>75</v>
      </c>
    </row>
  </sheetData>
  <sheetProtection sheet="1" objects="1" scenarios="1"/>
  <phoneticPr fontId="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ACFB2-CFA9-4976-85E0-AD302DAAC8A1}">
  <dimension ref="A1:J30"/>
  <sheetViews>
    <sheetView topLeftCell="B6" workbookViewId="0">
      <selection activeCell="G17" sqref="G17"/>
    </sheetView>
  </sheetViews>
  <sheetFormatPr baseColWidth="10" defaultRowHeight="15" x14ac:dyDescent="0.25"/>
  <cols>
    <col min="1" max="1" width="34" bestFit="1" customWidth="1"/>
    <col min="2" max="2" width="33.140625" bestFit="1" customWidth="1"/>
    <col min="3" max="3" width="32.7109375" bestFit="1" customWidth="1"/>
    <col min="4" max="4" width="12" bestFit="1" customWidth="1"/>
    <col min="5" max="5" width="24.85546875" bestFit="1" customWidth="1"/>
    <col min="6" max="6" width="15.42578125" bestFit="1" customWidth="1"/>
    <col min="7" max="7" width="16.5703125" bestFit="1" customWidth="1"/>
    <col min="9" max="9" width="13.7109375" bestFit="1" customWidth="1"/>
    <col min="10" max="10" width="30.7109375" customWidth="1"/>
    <col min="11" max="11" width="11.42578125" customWidth="1"/>
    <col min="12" max="12" width="13.5703125" customWidth="1"/>
    <col min="13" max="13" width="14.7109375" bestFit="1" customWidth="1"/>
  </cols>
  <sheetData>
    <row r="1" spans="1:10" ht="164.25" x14ac:dyDescent="0.25">
      <c r="A1" s="44" t="s">
        <v>50</v>
      </c>
      <c r="B1" s="44" t="s">
        <v>51</v>
      </c>
      <c r="C1" s="44" t="s">
        <v>52</v>
      </c>
      <c r="D1" s="45" t="s">
        <v>53</v>
      </c>
      <c r="E1" s="46" t="s">
        <v>54</v>
      </c>
      <c r="F1" s="45" t="s">
        <v>55</v>
      </c>
      <c r="G1" s="47" t="s">
        <v>56</v>
      </c>
      <c r="H1" s="47" t="s">
        <v>57</v>
      </c>
      <c r="I1" s="47" t="s">
        <v>58</v>
      </c>
      <c r="J1" s="47" t="s">
        <v>59</v>
      </c>
    </row>
    <row r="2" spans="1:10" x14ac:dyDescent="0.25">
      <c r="A2" s="44"/>
      <c r="B2" s="44"/>
      <c r="C2" s="44"/>
      <c r="D2" s="45"/>
      <c r="E2" s="46"/>
      <c r="F2" s="45"/>
      <c r="G2" s="60" t="s">
        <v>60</v>
      </c>
      <c r="H2" s="61"/>
      <c r="I2" s="61"/>
      <c r="J2" s="58"/>
    </row>
    <row r="3" spans="1:10" x14ac:dyDescent="0.25">
      <c r="A3" s="44"/>
      <c r="B3" s="44"/>
      <c r="C3" s="44"/>
      <c r="D3" s="45"/>
      <c r="E3" s="46"/>
      <c r="F3" s="45"/>
      <c r="G3" s="48" t="s">
        <v>61</v>
      </c>
      <c r="H3" s="48" t="s">
        <v>62</v>
      </c>
      <c r="I3" s="48" t="s">
        <v>63</v>
      </c>
      <c r="J3" s="48" t="s">
        <v>64</v>
      </c>
    </row>
    <row r="4" spans="1:10" x14ac:dyDescent="0.25">
      <c r="A4" s="94" t="s">
        <v>65</v>
      </c>
      <c r="B4" s="44">
        <v>1</v>
      </c>
      <c r="C4" s="44" t="s">
        <v>79</v>
      </c>
      <c r="D4" s="44"/>
      <c r="E4" s="46">
        <v>8000</v>
      </c>
      <c r="F4" s="44"/>
      <c r="G4" s="49">
        <v>0.6</v>
      </c>
      <c r="H4" s="49">
        <v>0.4</v>
      </c>
      <c r="I4" s="49">
        <v>0</v>
      </c>
      <c r="J4" s="49">
        <v>0.9</v>
      </c>
    </row>
    <row r="5" spans="1:10" x14ac:dyDescent="0.25">
      <c r="A5" s="95"/>
      <c r="B5" s="44">
        <v>2</v>
      </c>
      <c r="C5" s="44" t="s">
        <v>80</v>
      </c>
      <c r="D5" s="44"/>
      <c r="E5" s="46">
        <v>5000</v>
      </c>
      <c r="F5" s="44"/>
      <c r="G5" s="49">
        <v>0</v>
      </c>
      <c r="H5" s="49">
        <v>1</v>
      </c>
      <c r="I5" s="49">
        <v>0</v>
      </c>
      <c r="J5" s="49">
        <v>0.9</v>
      </c>
    </row>
    <row r="6" spans="1:10" x14ac:dyDescent="0.25">
      <c r="A6" s="95"/>
      <c r="B6" s="44">
        <v>3</v>
      </c>
      <c r="C6" s="44" t="s">
        <v>81</v>
      </c>
      <c r="D6" s="44"/>
      <c r="E6" s="46">
        <v>3500</v>
      </c>
      <c r="F6" s="44"/>
      <c r="G6" s="49">
        <v>0.55000000000000004</v>
      </c>
      <c r="H6" s="49">
        <v>0.45</v>
      </c>
      <c r="I6" s="49">
        <v>0</v>
      </c>
      <c r="J6" s="49">
        <v>0.9</v>
      </c>
    </row>
    <row r="7" spans="1:10" x14ac:dyDescent="0.25">
      <c r="A7" s="96"/>
      <c r="B7" s="44">
        <v>4</v>
      </c>
      <c r="C7" s="44" t="s">
        <v>82</v>
      </c>
      <c r="D7" s="44"/>
      <c r="E7" s="46">
        <v>3500</v>
      </c>
      <c r="F7" s="44"/>
      <c r="G7" s="49">
        <v>0.85</v>
      </c>
      <c r="H7" s="49">
        <v>0.15</v>
      </c>
      <c r="I7" s="49">
        <v>0</v>
      </c>
      <c r="J7" s="49">
        <v>0.9</v>
      </c>
    </row>
    <row r="8" spans="1:10" x14ac:dyDescent="0.25">
      <c r="A8" s="94" t="s">
        <v>66</v>
      </c>
      <c r="B8" s="44">
        <v>5</v>
      </c>
      <c r="C8" s="44" t="s">
        <v>83</v>
      </c>
      <c r="D8" s="44"/>
      <c r="E8" s="46">
        <v>5000</v>
      </c>
      <c r="F8" s="44"/>
      <c r="G8" s="49">
        <v>0.6</v>
      </c>
      <c r="H8" s="49">
        <v>0.3</v>
      </c>
      <c r="I8" s="49">
        <v>0</v>
      </c>
      <c r="J8" s="49">
        <v>0.8</v>
      </c>
    </row>
    <row r="9" spans="1:10" x14ac:dyDescent="0.25">
      <c r="A9" s="95"/>
      <c r="B9" s="44">
        <v>6</v>
      </c>
      <c r="C9" s="44" t="s">
        <v>84</v>
      </c>
      <c r="D9" s="44"/>
      <c r="E9" s="46">
        <v>1000</v>
      </c>
      <c r="F9" s="44"/>
      <c r="G9" s="49">
        <v>0.3</v>
      </c>
      <c r="H9" s="49">
        <v>0.7</v>
      </c>
      <c r="I9" s="49">
        <v>0</v>
      </c>
      <c r="J9" s="49">
        <v>0.1</v>
      </c>
    </row>
    <row r="10" spans="1:10" x14ac:dyDescent="0.25">
      <c r="A10" s="95"/>
      <c r="B10" s="44">
        <v>7</v>
      </c>
      <c r="C10" s="44" t="s">
        <v>85</v>
      </c>
      <c r="D10" s="44"/>
      <c r="E10" s="46">
        <v>10000</v>
      </c>
      <c r="F10" s="44"/>
      <c r="G10" s="49">
        <v>0.9</v>
      </c>
      <c r="H10" s="49">
        <v>0.1</v>
      </c>
      <c r="I10" s="49">
        <v>0</v>
      </c>
      <c r="J10" s="49">
        <v>0.1</v>
      </c>
    </row>
    <row r="11" spans="1:10" x14ac:dyDescent="0.25">
      <c r="A11" s="95"/>
      <c r="B11" s="44">
        <v>8</v>
      </c>
      <c r="C11" s="44" t="s">
        <v>86</v>
      </c>
      <c r="D11" s="44"/>
      <c r="E11" s="46">
        <v>1000</v>
      </c>
      <c r="F11" s="44"/>
      <c r="G11" s="49">
        <v>0.5</v>
      </c>
      <c r="H11" s="49">
        <v>0.5</v>
      </c>
      <c r="I11" s="49">
        <v>0</v>
      </c>
      <c r="J11" s="49">
        <v>1</v>
      </c>
    </row>
    <row r="12" spans="1:10" x14ac:dyDescent="0.25">
      <c r="A12" s="95"/>
      <c r="B12" s="44">
        <v>9</v>
      </c>
      <c r="C12" s="44" t="s">
        <v>87</v>
      </c>
      <c r="D12" s="44"/>
      <c r="E12" s="46">
        <v>3000</v>
      </c>
      <c r="F12" s="44"/>
      <c r="G12" s="49">
        <v>1</v>
      </c>
      <c r="H12" s="49">
        <v>0</v>
      </c>
      <c r="I12" s="49">
        <v>0</v>
      </c>
      <c r="J12" s="49">
        <v>1</v>
      </c>
    </row>
    <row r="13" spans="1:10" x14ac:dyDescent="0.25">
      <c r="A13" s="96"/>
      <c r="B13" s="44">
        <v>10</v>
      </c>
      <c r="C13" s="44" t="s">
        <v>88</v>
      </c>
      <c r="D13" s="44"/>
      <c r="E13" s="46">
        <v>1000</v>
      </c>
      <c r="F13" s="44"/>
      <c r="G13" s="49">
        <v>0.1</v>
      </c>
      <c r="H13" s="49">
        <v>0.9</v>
      </c>
      <c r="I13" s="49">
        <v>0</v>
      </c>
      <c r="J13" s="49">
        <v>0.5</v>
      </c>
    </row>
    <row r="14" spans="1:10" x14ac:dyDescent="0.25">
      <c r="A14" s="97" t="s">
        <v>91</v>
      </c>
      <c r="B14" s="44">
        <v>11</v>
      </c>
      <c r="C14" s="44" t="s">
        <v>89</v>
      </c>
      <c r="D14" s="44"/>
      <c r="E14" s="46">
        <v>15000</v>
      </c>
      <c r="F14" s="44"/>
      <c r="G14" s="49">
        <v>0.9</v>
      </c>
      <c r="H14" s="49">
        <v>0.1</v>
      </c>
      <c r="I14" s="49">
        <v>0.8</v>
      </c>
      <c r="J14" s="49">
        <v>0.2</v>
      </c>
    </row>
    <row r="15" spans="1:10" x14ac:dyDescent="0.25">
      <c r="A15" s="98"/>
      <c r="B15" s="44">
        <v>12</v>
      </c>
      <c r="C15" s="44" t="s">
        <v>90</v>
      </c>
      <c r="D15" s="44"/>
      <c r="E15" s="46">
        <v>5000</v>
      </c>
      <c r="F15" s="44"/>
      <c r="G15" s="49">
        <v>0.5</v>
      </c>
      <c r="H15" s="49">
        <v>0.6</v>
      </c>
      <c r="I15" s="49">
        <v>0.4</v>
      </c>
      <c r="J15" s="49">
        <v>0.6</v>
      </c>
    </row>
    <row r="18" spans="1:10" x14ac:dyDescent="0.25">
      <c r="A18" s="59" t="s">
        <v>96</v>
      </c>
      <c r="B18" s="59"/>
    </row>
    <row r="19" spans="1:10" x14ac:dyDescent="0.25">
      <c r="A19" s="59" t="s">
        <v>97</v>
      </c>
      <c r="B19" s="59">
        <f>'Simulation de prix'!A10</f>
        <v>1</v>
      </c>
    </row>
    <row r="20" spans="1:10" x14ac:dyDescent="0.25">
      <c r="A20" s="2"/>
      <c r="B20" s="2"/>
      <c r="C20" s="92" t="s">
        <v>3</v>
      </c>
      <c r="D20" s="93" t="s">
        <v>99</v>
      </c>
      <c r="E20" s="88" t="s">
        <v>67</v>
      </c>
      <c r="F20" s="88"/>
      <c r="G20" s="88"/>
      <c r="H20" s="88"/>
      <c r="I20" s="21" t="s">
        <v>21</v>
      </c>
      <c r="J20" s="21" t="s">
        <v>23</v>
      </c>
    </row>
    <row r="21" spans="1:10" ht="30" customHeight="1" x14ac:dyDescent="0.25">
      <c r="A21" s="20" t="s">
        <v>2</v>
      </c>
      <c r="B21" s="1" t="s">
        <v>4</v>
      </c>
      <c r="C21" s="92"/>
      <c r="D21" s="93"/>
      <c r="E21" s="88" t="s">
        <v>5</v>
      </c>
      <c r="F21" s="88"/>
      <c r="G21" s="88"/>
      <c r="H21" s="88"/>
      <c r="I21" s="1" t="s">
        <v>22</v>
      </c>
      <c r="J21" s="21" t="s">
        <v>24</v>
      </c>
    </row>
    <row r="22" spans="1:10" ht="45" x14ac:dyDescent="0.25">
      <c r="A22" s="22" t="s">
        <v>0</v>
      </c>
      <c r="B22" s="23" t="s">
        <v>32</v>
      </c>
      <c r="C22" s="24" t="s">
        <v>35</v>
      </c>
      <c r="D22" s="62">
        <f>VLOOKUP(B19,B4:J15,7,0)*1000</f>
        <v>400</v>
      </c>
      <c r="E22" s="68" t="str">
        <f>'Simulation de prix'!E23</f>
        <v>Prix A1</v>
      </c>
      <c r="F22" s="69"/>
      <c r="G22" s="64"/>
      <c r="H22" s="65"/>
      <c r="I22" s="25" t="e">
        <f>D22*E22</f>
        <v>#VALUE!</v>
      </c>
      <c r="J22" s="25" t="str">
        <f>IF(ISNUMBER(I22*1.2),I22*1.2,"Prix A4")</f>
        <v>Prix A4</v>
      </c>
    </row>
    <row r="23" spans="1:10" ht="45" x14ac:dyDescent="0.25">
      <c r="A23" s="22" t="s">
        <v>1</v>
      </c>
      <c r="B23" s="23" t="s">
        <v>31</v>
      </c>
      <c r="C23" s="24" t="s">
        <v>35</v>
      </c>
      <c r="D23" s="62">
        <f>VLOOKUP(B19,B4:J15,6,0)*1000</f>
        <v>600</v>
      </c>
      <c r="E23" s="68" t="str">
        <f>'Simulation de prix'!E24</f>
        <v>Prix B1</v>
      </c>
      <c r="F23" s="69"/>
      <c r="G23" s="64"/>
      <c r="H23" s="65"/>
      <c r="I23" s="25" t="e">
        <f>D23*E23</f>
        <v>#VALUE!</v>
      </c>
      <c r="J23" s="25" t="str">
        <f>IF(ISNUMBER(I23*1.2),I23*1.2,"Prix A4")</f>
        <v>Prix A4</v>
      </c>
    </row>
    <row r="24" spans="1:10" x14ac:dyDescent="0.25">
      <c r="A24" s="38"/>
      <c r="B24" s="39"/>
      <c r="C24" s="40"/>
      <c r="D24" s="38"/>
      <c r="E24" s="89"/>
      <c r="F24" s="90"/>
      <c r="G24" s="66"/>
      <c r="H24" s="67"/>
      <c r="I24" s="42"/>
      <c r="J24" s="42"/>
    </row>
    <row r="25" spans="1:10" ht="30" x14ac:dyDescent="0.25">
      <c r="A25" s="22" t="s">
        <v>30</v>
      </c>
      <c r="B25" s="23" t="s">
        <v>98</v>
      </c>
      <c r="C25" s="24" t="s">
        <v>35</v>
      </c>
      <c r="D25" s="62">
        <f>VLOOKUP(B19,B4:J15,8,0)*1000</f>
        <v>0</v>
      </c>
      <c r="E25" s="68" t="str">
        <f>'Simulation de prix'!E26</f>
        <v>Prix C1</v>
      </c>
      <c r="F25" s="69"/>
      <c r="G25" s="64"/>
      <c r="H25" s="65"/>
      <c r="I25" s="25" t="e">
        <f t="shared" ref="I25:I26" si="0">D25*E25</f>
        <v>#VALUE!</v>
      </c>
      <c r="J25" s="25" t="str">
        <f t="shared" ref="J25:J26" si="1">IF(ISNUMBER(I25*1.2),I25*1.2,"Prix A4")</f>
        <v>Prix A4</v>
      </c>
    </row>
    <row r="26" spans="1:10" ht="45" x14ac:dyDescent="0.25">
      <c r="A26" s="22" t="s">
        <v>33</v>
      </c>
      <c r="B26" s="23" t="s">
        <v>49</v>
      </c>
      <c r="C26" s="24" t="s">
        <v>35</v>
      </c>
      <c r="D26" s="62">
        <f>VLOOKUP(B19,B4:J15,9,0)*1000</f>
        <v>900</v>
      </c>
      <c r="E26" s="68" t="str">
        <f>'Simulation de prix'!E27</f>
        <v>Prix D1</v>
      </c>
      <c r="F26" s="69"/>
      <c r="G26" s="64"/>
      <c r="H26" s="65"/>
      <c r="I26" s="25" t="e">
        <f t="shared" si="0"/>
        <v>#VALUE!</v>
      </c>
      <c r="J26" s="25" t="str">
        <f t="shared" si="1"/>
        <v>Prix A4</v>
      </c>
    </row>
    <row r="27" spans="1:10" x14ac:dyDescent="0.25">
      <c r="B27" s="3"/>
      <c r="C27" s="2"/>
      <c r="D27" s="2"/>
      <c r="E27" s="2"/>
      <c r="F27" s="2"/>
      <c r="G27" s="2"/>
    </row>
    <row r="29" spans="1:10" x14ac:dyDescent="0.25">
      <c r="A29" s="28" t="s">
        <v>2</v>
      </c>
      <c r="B29" s="21" t="s">
        <v>68</v>
      </c>
      <c r="C29" s="84" t="s">
        <v>3</v>
      </c>
      <c r="D29" s="84"/>
      <c r="E29" s="84"/>
      <c r="F29" s="84"/>
      <c r="G29" s="84"/>
      <c r="H29" s="84"/>
      <c r="I29" s="30" t="s">
        <v>37</v>
      </c>
      <c r="J29" s="29" t="s">
        <v>36</v>
      </c>
    </row>
    <row r="30" spans="1:10" ht="90" x14ac:dyDescent="0.25">
      <c r="A30" s="27" t="s">
        <v>34</v>
      </c>
      <c r="B30" s="50" t="s">
        <v>78</v>
      </c>
      <c r="C30" s="85" t="s">
        <v>76</v>
      </c>
      <c r="D30" s="85"/>
      <c r="E30" s="85"/>
      <c r="F30" s="85"/>
      <c r="G30" s="85"/>
      <c r="H30" s="85"/>
      <c r="I30" s="55" t="e">
        <f>I22+I23+I25+I26</f>
        <v>#VALUE!</v>
      </c>
      <c r="J30" s="55" t="e">
        <f>J22+J23+J25+J26</f>
        <v>#VALUE!</v>
      </c>
    </row>
  </sheetData>
  <mergeCells count="20">
    <mergeCell ref="A4:A7"/>
    <mergeCell ref="A8:A13"/>
    <mergeCell ref="A14:A15"/>
    <mergeCell ref="C20:C21"/>
    <mergeCell ref="D20:D21"/>
    <mergeCell ref="E20:H20"/>
    <mergeCell ref="E21:F21"/>
    <mergeCell ref="G21:H21"/>
    <mergeCell ref="E22:F22"/>
    <mergeCell ref="G22:H22"/>
    <mergeCell ref="E23:F23"/>
    <mergeCell ref="G23:H23"/>
    <mergeCell ref="E24:F24"/>
    <mergeCell ref="G24:H24"/>
    <mergeCell ref="C29:H29"/>
    <mergeCell ref="C30:H30"/>
    <mergeCell ref="E25:F25"/>
    <mergeCell ref="G25:H25"/>
    <mergeCell ref="E26:F26"/>
    <mergeCell ref="G26:H26"/>
  </mergeCells>
  <phoneticPr fontId="4"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1EE233-CB2C-4E4D-8F3B-6FF09FF72A2A}">
  <dimension ref="A1:C23"/>
  <sheetViews>
    <sheetView workbookViewId="0">
      <selection activeCell="B29" sqref="B29"/>
    </sheetView>
  </sheetViews>
  <sheetFormatPr baseColWidth="10" defaultRowHeight="12.75" x14ac:dyDescent="0.2"/>
  <cols>
    <col min="1" max="1" width="33" style="8" customWidth="1"/>
    <col min="2" max="2" width="79.28515625" style="8" bestFit="1" customWidth="1"/>
    <col min="3" max="3" width="39.85546875" style="15" bestFit="1" customWidth="1"/>
    <col min="4" max="4" width="68.5703125" style="8" bestFit="1" customWidth="1"/>
    <col min="5" max="5" width="30.28515625" style="8" bestFit="1" customWidth="1"/>
    <col min="6" max="6" width="79.28515625" style="8" bestFit="1" customWidth="1"/>
    <col min="7" max="7" width="53.7109375" style="8" customWidth="1"/>
    <col min="8" max="8" width="55.140625" style="8" bestFit="1" customWidth="1"/>
    <col min="9" max="16384" width="11.42578125" style="8"/>
  </cols>
  <sheetData>
    <row r="1" spans="1:3" x14ac:dyDescent="0.2">
      <c r="C1" s="16" t="s">
        <v>28</v>
      </c>
    </row>
    <row r="2" spans="1:3" x14ac:dyDescent="0.2">
      <c r="A2" s="11" t="s">
        <v>6</v>
      </c>
      <c r="B2" s="17" t="s">
        <v>16</v>
      </c>
      <c r="C2" s="18">
        <v>0</v>
      </c>
    </row>
    <row r="3" spans="1:3" x14ac:dyDescent="0.2">
      <c r="B3" s="13" t="s">
        <v>11</v>
      </c>
      <c r="C3" s="14">
        <v>0.1</v>
      </c>
    </row>
    <row r="4" spans="1:3" x14ac:dyDescent="0.2">
      <c r="B4" s="13" t="s">
        <v>12</v>
      </c>
      <c r="C4" s="14">
        <v>0.2</v>
      </c>
    </row>
    <row r="5" spans="1:3" x14ac:dyDescent="0.2">
      <c r="B5" s="13" t="s">
        <v>13</v>
      </c>
      <c r="C5" s="14">
        <v>0.3</v>
      </c>
    </row>
    <row r="6" spans="1:3" x14ac:dyDescent="0.2">
      <c r="B6" s="12"/>
      <c r="C6" s="14"/>
    </row>
    <row r="7" spans="1:3" x14ac:dyDescent="0.2">
      <c r="A7" s="36" t="s">
        <v>38</v>
      </c>
      <c r="B7" s="31" t="s">
        <v>41</v>
      </c>
      <c r="C7" s="18">
        <v>0</v>
      </c>
    </row>
    <row r="8" spans="1:3" x14ac:dyDescent="0.2">
      <c r="A8" s="32"/>
      <c r="B8" s="33" t="s">
        <v>39</v>
      </c>
      <c r="C8" s="34">
        <v>0.15</v>
      </c>
    </row>
    <row r="9" spans="1:3" x14ac:dyDescent="0.2">
      <c r="A9" s="35"/>
      <c r="B9" s="33" t="s">
        <v>40</v>
      </c>
      <c r="C9" s="34">
        <v>0.25</v>
      </c>
    </row>
    <row r="10" spans="1:3" x14ac:dyDescent="0.2">
      <c r="B10" s="12"/>
      <c r="C10" s="14"/>
    </row>
    <row r="11" spans="1:3" x14ac:dyDescent="0.2">
      <c r="A11" s="11" t="s">
        <v>9</v>
      </c>
      <c r="B11" s="19" t="s">
        <v>15</v>
      </c>
      <c r="C11" s="18">
        <v>0</v>
      </c>
    </row>
    <row r="12" spans="1:3" x14ac:dyDescent="0.2">
      <c r="B12" s="12" t="s">
        <v>17</v>
      </c>
      <c r="C12" s="14">
        <v>0.3</v>
      </c>
    </row>
    <row r="13" spans="1:3" x14ac:dyDescent="0.2">
      <c r="B13" s="12"/>
      <c r="C13" s="14"/>
    </row>
    <row r="14" spans="1:3" x14ac:dyDescent="0.2">
      <c r="A14" s="11" t="s">
        <v>10</v>
      </c>
      <c r="B14" s="19" t="s">
        <v>14</v>
      </c>
      <c r="C14" s="18">
        <v>0</v>
      </c>
    </row>
    <row r="15" spans="1:3" x14ac:dyDescent="0.2">
      <c r="B15" s="12" t="s">
        <v>18</v>
      </c>
      <c r="C15" s="14">
        <v>0.3</v>
      </c>
    </row>
    <row r="16" spans="1:3" x14ac:dyDescent="0.2">
      <c r="B16" s="12" t="s">
        <v>19</v>
      </c>
      <c r="C16" s="14">
        <v>0.5</v>
      </c>
    </row>
    <row r="17" spans="1:3" x14ac:dyDescent="0.2">
      <c r="B17" s="12"/>
      <c r="C17" s="14"/>
    </row>
    <row r="18" spans="1:3" x14ac:dyDescent="0.2">
      <c r="A18" s="11" t="s">
        <v>42</v>
      </c>
      <c r="B18" s="19" t="s">
        <v>43</v>
      </c>
      <c r="C18" s="18">
        <v>0</v>
      </c>
    </row>
    <row r="19" spans="1:3" x14ac:dyDescent="0.2">
      <c r="A19" s="37"/>
      <c r="B19" s="33" t="s">
        <v>44</v>
      </c>
      <c r="C19" s="34">
        <v>0.1</v>
      </c>
    </row>
    <row r="20" spans="1:3" x14ac:dyDescent="0.2">
      <c r="B20" s="12" t="s">
        <v>45</v>
      </c>
      <c r="C20" s="14">
        <v>0.2</v>
      </c>
    </row>
    <row r="21" spans="1:3" x14ac:dyDescent="0.2">
      <c r="B21" s="12"/>
      <c r="C21" s="14"/>
    </row>
    <row r="22" spans="1:3" x14ac:dyDescent="0.2">
      <c r="A22" s="11" t="s">
        <v>46</v>
      </c>
      <c r="B22" s="19" t="s">
        <v>48</v>
      </c>
      <c r="C22" s="18">
        <v>0</v>
      </c>
    </row>
    <row r="23" spans="1:3" x14ac:dyDescent="0.2">
      <c r="B23" s="12" t="s">
        <v>47</v>
      </c>
      <c r="C23" s="14">
        <v>0.5</v>
      </c>
    </row>
  </sheetData>
  <sheetProtection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Simulation de prix</vt:lpstr>
      <vt:lpstr>Offres</vt:lpstr>
      <vt:lpstr>Pannier type</vt:lpstr>
      <vt:lpstr>Critères de modulation du prix</vt:lpstr>
    </vt:vector>
  </TitlesOfParts>
  <Company>Office 365 1908.11929.20606</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CHEVALIER Helene</dc:creator>
  <cp:lastModifiedBy>STACH Nicolas</cp:lastModifiedBy>
  <cp:lastPrinted>2024-03-21T21:47:21Z</cp:lastPrinted>
  <dcterms:created xsi:type="dcterms:W3CDTF">2021-01-21T15:01:24Z</dcterms:created>
  <dcterms:modified xsi:type="dcterms:W3CDTF">2025-06-23T13:19:12Z</dcterms:modified>
</cp:coreProperties>
</file>